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1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'announcement'!$A$1:$H$44</definedName>
    <definedName name="_xlnm.Print_Area" localSheetId="3">'BALANCE SHEET'!$A$1:$F$80</definedName>
    <definedName name="_xlnm.Print_Area" localSheetId="2">'INCOME STAT'!$A$1:$I$57</definedName>
  </definedNames>
  <calcPr fullCalcOnLoad="1" fullPrecision="0"/>
</workbook>
</file>

<file path=xl/sharedStrings.xml><?xml version="1.0" encoding="utf-8"?>
<sst xmlns="http://schemas.openxmlformats.org/spreadsheetml/2006/main" count="236" uniqueCount="172">
  <si>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</si>
  <si>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</si>
  <si>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</si>
  <si>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</si>
  <si>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</si>
  <si>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</si>
  <si>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</si>
  <si>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</si>
  <si>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</si>
  <si>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</si>
  <si>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</si>
  <si>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</si>
  <si>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</si>
  <si>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</si>
  <si>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</si>
  <si>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</si>
  <si>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</si>
  <si>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</si>
  <si>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</si>
  <si>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</si>
  <si>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</si>
  <si>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</si>
  <si>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</si>
  <si>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</si>
  <si>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</si>
  <si>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</si>
  <si>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</si>
  <si>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</si>
  <si>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</si>
  <si>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</si>
  <si>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</si>
  <si>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</si>
  <si>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</si>
  <si>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</si>
  <si>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</si>
  <si>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</si>
  <si>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</si>
  <si>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</si>
  <si>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</si>
  <si>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</si>
  <si>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</si>
  <si>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</si>
  <si>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</si>
  <si>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</si>
  <si>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</si>
  <si>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</si>
  <si>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</si>
  <si>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</si>
  <si>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</si>
  <si>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</si>
  <si>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</si>
  <si>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</si>
  <si>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</si>
  <si>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</si>
  <si>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</si>
  <si>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</si>
  <si>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</si>
  <si>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</si>
  <si>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</si>
  <si>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</si>
  <si>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</si>
  <si>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</si>
  <si>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</si>
  <si>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</si>
  <si>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</si>
  <si>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</si>
  <si>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</si>
  <si>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</si>
  <si>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</si>
  <si>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</si>
  <si>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</si>
  <si>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</si>
  <si>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</si>
  <si>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</si>
  <si>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</si>
  <si>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</si>
  <si>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</si>
  <si>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</si>
  <si>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</si>
  <si>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</si>
  <si>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</si>
  <si>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</si>
  <si>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</si>
  <si>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</si>
  <si>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</si>
  <si>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</si>
  <si>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</si>
  <si>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</si>
  <si>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</si>
  <si>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</si>
  <si>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</si>
  <si>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</si>
  <si>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</si>
  <si>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</si>
  <si>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</si>
  <si>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</si>
  <si>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</si>
  <si>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</si>
  <si>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</si>
  <si>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</si>
  <si>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</si>
  <si>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</si>
  <si>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</si>
  <si>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</si>
  <si>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</si>
  <si>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</si>
  <si>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</si>
  <si>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</si>
  <si>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</si>
  <si>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</si>
  <si>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</si>
  <si>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</si>
  <si>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</si>
  <si>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</si>
  <si>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</si>
  <si>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</si>
  <si>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</si>
  <si>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</si>
  <si>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Cash and cash equivalents at beginning of financial year</t>
  </si>
  <si>
    <t>Deposit  received/ (paid)</t>
  </si>
  <si>
    <t>Placement of short-term investment</t>
  </si>
  <si>
    <t>PRECEDING YEAR TO DATE</t>
  </si>
  <si>
    <t>EUPE CORPORATION BERHAD (377762-V)</t>
  </si>
  <si>
    <t xml:space="preserve">   Provision for infrastructure cost</t>
  </si>
  <si>
    <t>OTHER INVESTMENTS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</si>
  <si>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</si>
  <si>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</si>
  <si>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</si>
  <si>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</si>
  <si>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</si>
  <si>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Advance from director</t>
  </si>
  <si>
    <t>Proceed from minority interest on the allotment of shares in a subsidiary company</t>
  </si>
  <si>
    <t>Profit/(loss) from operation</t>
  </si>
  <si>
    <t>Interest expenses - overdraft</t>
  </si>
  <si>
    <t>29/2/2004</t>
  </si>
  <si>
    <t>Purchase of development land</t>
  </si>
  <si>
    <t>Proceeds from disposal of property, plants &amp; equipment</t>
  </si>
  <si>
    <t>SHARE OF RESULT OF AN ASSOCIATED COMPANY</t>
  </si>
  <si>
    <t>Prior year adjustment</t>
  </si>
  <si>
    <t>Interest income</t>
  </si>
  <si>
    <t>Fixed deposits released from pledge / (pledge to licensed bank)</t>
  </si>
  <si>
    <t xml:space="preserve">   Amount due to directors</t>
  </si>
  <si>
    <t>DEFERRED PLANTATION EXPENDITURES</t>
  </si>
  <si>
    <t>Balance as at 1 March 2004</t>
  </si>
  <si>
    <t xml:space="preserve">   Accrued billings</t>
  </si>
  <si>
    <t xml:space="preserve">   Progress Billings</t>
  </si>
  <si>
    <t>Option fees received</t>
  </si>
  <si>
    <t>Tax refund</t>
  </si>
  <si>
    <t xml:space="preserve">  for the year ended 29 February 2004 and the accompanying explanatory notes attached to the financial statement)</t>
  </si>
  <si>
    <t>Cash and cash equivalents at end of financial period</t>
  </si>
  <si>
    <t>Amortisation for the financial period</t>
  </si>
  <si>
    <t>Net profit for the financial period</t>
  </si>
  <si>
    <t>AS AT END OF THIRD   QUARTER</t>
  </si>
  <si>
    <t>Drawdown of revolving credit</t>
  </si>
  <si>
    <t xml:space="preserve">   Term loan</t>
  </si>
  <si>
    <t xml:space="preserve">   Revolving credit</t>
  </si>
  <si>
    <t xml:space="preserve">   Bank overdraft</t>
  </si>
  <si>
    <t>FOR THE FINANCIAL YEAR ENDED 28 FEBRUARY 2005</t>
  </si>
  <si>
    <t>28 FEB 2005</t>
  </si>
  <si>
    <t>29 FEB 2004</t>
  </si>
  <si>
    <t>Interim report for the financial year ended 28 February 2005</t>
  </si>
  <si>
    <t>28/2/2005</t>
  </si>
  <si>
    <t>CUMULATIVE QUARTER (12 Mths)</t>
  </si>
  <si>
    <t>INDIVIDUAL QUARTER (4th Q)</t>
  </si>
  <si>
    <t>12 MONTHS ENDED</t>
  </si>
  <si>
    <t xml:space="preserve">    Hire purchase creditors</t>
  </si>
  <si>
    <t>Balance as at 28 February 2005</t>
  </si>
  <si>
    <t>Drawdown of hire purchase loan</t>
  </si>
  <si>
    <t>Repayment of hire purchase loan</t>
  </si>
  <si>
    <t>Hire purchase interest paid</t>
  </si>
  <si>
    <t>DEFERRED TAX ASSETS</t>
  </si>
  <si>
    <t xml:space="preserve">   Hire purchase liabilities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</si>
</sst>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ahom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185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183" fontId="10" fillId="0" borderId="0" xfId="15" applyNumberFormat="1" applyFont="1" applyAlignment="1">
      <alignment/>
    </xf>
    <xf numFmtId="183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95" fontId="12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6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2" fillId="0" borderId="21" xfId="0" applyNumberFormat="1" applyFont="1" applyBorder="1" applyAlignment="1">
      <alignment/>
    </xf>
    <xf numFmtId="0" fontId="12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2" fillId="0" borderId="27" xfId="0" applyNumberFormat="1" applyFont="1" applyBorder="1" applyAlignment="1">
      <alignment/>
    </xf>
    <xf numFmtId="195" fontId="12" fillId="0" borderId="0" xfId="0" applyNumberFormat="1" applyFont="1" applyBorder="1" applyAlignment="1">
      <alignment/>
    </xf>
    <xf numFmtId="195" fontId="16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95" fontId="0" fillId="0" borderId="29" xfId="0" applyNumberFormat="1" applyFont="1" applyBorder="1" applyAlignment="1">
      <alignment/>
    </xf>
    <xf numFmtId="195" fontId="0" fillId="0" borderId="31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0" fontId="15" fillId="0" borderId="32" xfId="0" applyNumberFormat="1" applyFont="1" applyBorder="1" applyAlignment="1">
      <alignment/>
    </xf>
    <xf numFmtId="0" fontId="13" fillId="0" borderId="33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34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13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6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95" fontId="0" fillId="0" borderId="0" xfId="0" applyNumberFormat="1" applyFont="1" applyAlignment="1">
      <alignment horizontal="center"/>
    </xf>
    <xf numFmtId="195" fontId="0" fillId="0" borderId="19" xfId="0" applyNumberFormat="1" applyFont="1" applyBorder="1" applyAlignment="1">
      <alignment horizontal="center"/>
    </xf>
    <xf numFmtId="195" fontId="0" fillId="0" borderId="0" xfId="0" applyNumberFormat="1" applyFont="1" applyAlignment="1">
      <alignment horizontal="center"/>
    </xf>
    <xf numFmtId="195" fontId="16" fillId="0" borderId="35" xfId="0" applyNumberFormat="1" applyFont="1" applyBorder="1" applyAlignment="1">
      <alignment/>
    </xf>
    <xf numFmtId="195" fontId="0" fillId="0" borderId="36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2" fillId="0" borderId="37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7" xfId="0" applyNumberFormat="1" applyFont="1" applyBorder="1" applyAlignment="1">
      <alignment/>
    </xf>
    <xf numFmtId="195" fontId="16" fillId="0" borderId="3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95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 quotePrefix="1">
      <alignment/>
    </xf>
    <xf numFmtId="0" fontId="14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4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7" fillId="0" borderId="16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17" fillId="0" borderId="10" xfId="0" applyNumberFormat="1" applyFont="1" applyBorder="1" applyAlignment="1" quotePrefix="1">
      <alignment/>
    </xf>
    <xf numFmtId="0" fontId="17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95" fontId="13" fillId="0" borderId="11" xfId="0" applyNumberFormat="1" applyFont="1" applyBorder="1" applyAlignment="1" quotePrefix="1">
      <alignment horizontal="center"/>
    </xf>
    <xf numFmtId="195" fontId="13" fillId="0" borderId="0" xfId="0" applyNumberFormat="1" applyFont="1" applyBorder="1" applyAlignment="1" quotePrefix="1">
      <alignment horizontal="center"/>
    </xf>
    <xf numFmtId="195" fontId="13" fillId="0" borderId="39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0" fillId="0" borderId="32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83" fontId="0" fillId="0" borderId="0" xfId="0" applyNumberFormat="1" applyAlignment="1">
      <alignment/>
    </xf>
    <xf numFmtId="195" fontId="0" fillId="0" borderId="14" xfId="0" applyNumberFormat="1" applyFont="1" applyBorder="1" applyAlignment="1">
      <alignment horizontal="center"/>
    </xf>
    <xf numFmtId="195" fontId="0" fillId="0" borderId="30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195" fontId="0" fillId="0" borderId="37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44" customWidth="1"/>
    <col min="2" max="2" width="6.421875" style="44" customWidth="1"/>
    <col min="3" max="3" width="4.7109375" style="44" customWidth="1"/>
    <col min="4" max="4" width="26.7109375" style="44" customWidth="1"/>
    <col min="5" max="5" width="15.00390625" style="46" customWidth="1"/>
    <col min="6" max="6" width="15.421875" style="46" customWidth="1"/>
    <col min="7" max="7" width="13.8515625" style="46" customWidth="1"/>
    <col min="8" max="8" width="14.00390625" style="46" customWidth="1"/>
    <col min="9" max="9" width="9.140625" style="46" customWidth="1"/>
    <col min="10" max="16384" width="12.421875" style="44" customWidth="1"/>
  </cols>
  <sheetData>
    <row r="1" spans="1:7" ht="30.75" customHeight="1">
      <c r="A1" s="165" t="s">
        <v>122</v>
      </c>
      <c r="B1" s="43"/>
      <c r="E1" s="45"/>
      <c r="G1" s="47"/>
    </row>
    <row r="2" spans="1:8" ht="15">
      <c r="A2" s="48"/>
      <c r="B2" s="49"/>
      <c r="C2" s="49"/>
      <c r="E2" s="47"/>
      <c r="G2" s="47"/>
      <c r="H2" s="47"/>
    </row>
    <row r="3" spans="1:8" ht="15.75">
      <c r="A3" s="50" t="s">
        <v>80</v>
      </c>
      <c r="B3" s="43"/>
      <c r="C3" s="43" t="s">
        <v>79</v>
      </c>
      <c r="D3" s="51" t="s">
        <v>81</v>
      </c>
      <c r="E3" s="47"/>
      <c r="F3" s="47"/>
      <c r="G3" s="47"/>
      <c r="H3" s="47"/>
    </row>
    <row r="4" spans="1:8" ht="15">
      <c r="A4" s="43"/>
      <c r="B4" s="43"/>
      <c r="C4" s="43"/>
      <c r="E4" s="47"/>
      <c r="F4" s="47"/>
      <c r="G4" s="47"/>
      <c r="H4" s="47"/>
    </row>
    <row r="5" spans="1:8" ht="15.75">
      <c r="A5" s="171" t="s">
        <v>81</v>
      </c>
      <c r="B5" s="171"/>
      <c r="C5" s="171"/>
      <c r="D5" s="171"/>
      <c r="E5" s="171"/>
      <c r="F5" s="171"/>
      <c r="G5" s="171"/>
      <c r="H5" s="171"/>
    </row>
    <row r="6" spans="1:8" ht="15.75">
      <c r="A6" s="171" t="s">
        <v>157</v>
      </c>
      <c r="B6" s="171"/>
      <c r="C6" s="171"/>
      <c r="D6" s="171"/>
      <c r="E6" s="171"/>
      <c r="F6" s="171"/>
      <c r="G6" s="171"/>
      <c r="H6" s="171"/>
    </row>
    <row r="7" spans="4:8" ht="15">
      <c r="D7" s="43"/>
      <c r="E7" s="47"/>
      <c r="F7" s="47"/>
      <c r="G7" s="47"/>
      <c r="H7" s="47"/>
    </row>
    <row r="8" spans="3:8" ht="15.75" thickBot="1">
      <c r="C8" s="92"/>
      <c r="D8" s="43"/>
      <c r="E8" s="47"/>
      <c r="F8" s="47"/>
      <c r="G8" s="47"/>
      <c r="H8" s="47"/>
    </row>
    <row r="9" spans="1:9" ht="16.5" thickBot="1">
      <c r="A9" s="98"/>
      <c r="B9" s="97"/>
      <c r="C9" s="52"/>
      <c r="D9" s="131"/>
      <c r="E9" s="167" t="s">
        <v>82</v>
      </c>
      <c r="F9" s="167"/>
      <c r="G9" s="169" t="s">
        <v>83</v>
      </c>
      <c r="H9" s="170"/>
      <c r="I9" s="86"/>
    </row>
    <row r="10" spans="1:9" ht="15.75">
      <c r="A10" s="98"/>
      <c r="B10" s="101"/>
      <c r="C10" s="102"/>
      <c r="D10" s="103"/>
      <c r="E10" s="109" t="s">
        <v>84</v>
      </c>
      <c r="F10" s="109" t="s">
        <v>85</v>
      </c>
      <c r="G10" s="93" t="s">
        <v>84</v>
      </c>
      <c r="H10" s="54" t="s">
        <v>85</v>
      </c>
      <c r="I10" s="86"/>
    </row>
    <row r="11" spans="1:9" ht="15.75">
      <c r="A11" s="99"/>
      <c r="B11" s="104"/>
      <c r="C11" s="53"/>
      <c r="D11" s="105"/>
      <c r="E11" s="110" t="s">
        <v>86</v>
      </c>
      <c r="F11" s="113" t="s">
        <v>87</v>
      </c>
      <c r="G11" s="93" t="s">
        <v>88</v>
      </c>
      <c r="H11" s="55" t="s">
        <v>88</v>
      </c>
      <c r="I11" s="86"/>
    </row>
    <row r="12" spans="1:9" ht="15.75">
      <c r="A12" s="99"/>
      <c r="B12" s="104"/>
      <c r="C12" s="53"/>
      <c r="D12" s="105"/>
      <c r="E12" s="110"/>
      <c r="F12" s="110" t="s">
        <v>86</v>
      </c>
      <c r="G12" s="93"/>
      <c r="H12" s="55"/>
      <c r="I12" s="86"/>
    </row>
    <row r="13" spans="1:9" ht="15.75">
      <c r="A13" s="99"/>
      <c r="B13" s="104"/>
      <c r="C13" s="53"/>
      <c r="D13" s="105"/>
      <c r="E13" s="157" t="s">
        <v>158</v>
      </c>
      <c r="F13" s="157" t="s">
        <v>159</v>
      </c>
      <c r="G13" s="158" t="s">
        <v>158</v>
      </c>
      <c r="H13" s="159" t="s">
        <v>159</v>
      </c>
      <c r="I13" s="86"/>
    </row>
    <row r="14" spans="1:9" ht="16.5" thickBot="1">
      <c r="A14" s="100"/>
      <c r="B14" s="107"/>
      <c r="C14" s="58"/>
      <c r="D14" s="108"/>
      <c r="E14" s="112" t="s">
        <v>89</v>
      </c>
      <c r="F14" s="112" t="s">
        <v>89</v>
      </c>
      <c r="G14" s="93" t="s">
        <v>89</v>
      </c>
      <c r="H14" s="55" t="s">
        <v>89</v>
      </c>
      <c r="I14" s="86"/>
    </row>
    <row r="15" spans="1:9" ht="15">
      <c r="A15" s="114"/>
      <c r="B15" s="116"/>
      <c r="C15" s="117"/>
      <c r="D15" s="118"/>
      <c r="E15" s="120"/>
      <c r="F15" s="120"/>
      <c r="G15" s="122"/>
      <c r="H15" s="60"/>
      <c r="I15" s="86"/>
    </row>
    <row r="16" spans="1:9" ht="15.75" thickBot="1">
      <c r="A16" s="115" t="s">
        <v>90</v>
      </c>
      <c r="B16" s="107" t="s">
        <v>91</v>
      </c>
      <c r="C16" s="119"/>
      <c r="D16" s="108"/>
      <c r="E16" s="121">
        <f>+'INCOME STAT'!C12</f>
        <v>10706</v>
      </c>
      <c r="F16" s="121">
        <f>+'INCOME STAT'!E12</f>
        <v>9656</v>
      </c>
      <c r="G16" s="132">
        <f>+'INCOME STAT'!G12</f>
        <v>45925</v>
      </c>
      <c r="H16" s="127">
        <f>+'INCOME STAT'!I12</f>
        <v>59641</v>
      </c>
      <c r="I16" s="86"/>
    </row>
    <row r="17" spans="1:9" ht="15.75" thickBot="1">
      <c r="A17" s="133" t="s">
        <v>92</v>
      </c>
      <c r="B17" s="137" t="s">
        <v>93</v>
      </c>
      <c r="C17" s="134"/>
      <c r="D17" s="138"/>
      <c r="E17" s="136">
        <f>'INCOME STAT'!C37</f>
        <v>1571</v>
      </c>
      <c r="F17" s="135">
        <f>+'INCOME STAT'!E37</f>
        <v>12</v>
      </c>
      <c r="G17" s="122">
        <f>+'INCOME STAT'!G37</f>
        <v>3963</v>
      </c>
      <c r="H17" s="128">
        <f>+'INCOME STAT'!I37</f>
        <v>9520</v>
      </c>
      <c r="I17" s="86"/>
    </row>
    <row r="18" spans="1:9" ht="15">
      <c r="A18" s="154" t="s">
        <v>94</v>
      </c>
      <c r="B18" s="56" t="s">
        <v>95</v>
      </c>
      <c r="C18" s="56"/>
      <c r="D18" s="43"/>
      <c r="E18" s="139">
        <f>'INCOME STAT'!C47</f>
        <v>1494</v>
      </c>
      <c r="F18" s="47">
        <f>+'INCOME STAT'!E47</f>
        <v>-83</v>
      </c>
      <c r="G18" s="59">
        <f>+'INCOME STAT'!G47</f>
        <v>3115</v>
      </c>
      <c r="H18" s="128">
        <f>+'INCOME STAT'!I47</f>
        <v>7493</v>
      </c>
      <c r="I18" s="86"/>
    </row>
    <row r="19" spans="1:9" ht="15.75" thickBot="1">
      <c r="A19" s="155"/>
      <c r="B19" s="64" t="s">
        <v>96</v>
      </c>
      <c r="C19" s="64"/>
      <c r="D19" s="64"/>
      <c r="E19" s="69"/>
      <c r="F19" s="94"/>
      <c r="G19" s="65"/>
      <c r="H19" s="66"/>
      <c r="I19" s="86"/>
    </row>
    <row r="20" spans="1:9" ht="15">
      <c r="A20" s="140" t="s">
        <v>97</v>
      </c>
      <c r="B20" s="56" t="s">
        <v>98</v>
      </c>
      <c r="C20" s="56"/>
      <c r="D20" s="56"/>
      <c r="E20" s="139">
        <f>+E18</f>
        <v>1494</v>
      </c>
      <c r="F20" s="130">
        <f>+F18</f>
        <v>-83</v>
      </c>
      <c r="G20" s="129">
        <f>+G18</f>
        <v>3115</v>
      </c>
      <c r="H20" s="67">
        <f>+H18</f>
        <v>7493</v>
      </c>
      <c r="I20" s="130"/>
    </row>
    <row r="21" spans="1:9" ht="15.75" thickBot="1">
      <c r="A21" s="141"/>
      <c r="B21" s="56"/>
      <c r="C21" s="56"/>
      <c r="D21" s="56"/>
      <c r="E21" s="69"/>
      <c r="F21" s="130"/>
      <c r="G21" s="129"/>
      <c r="H21" s="67"/>
      <c r="I21" s="130"/>
    </row>
    <row r="22" spans="1:9" ht="15">
      <c r="A22" s="142" t="s">
        <v>99</v>
      </c>
      <c r="B22" s="116" t="s">
        <v>100</v>
      </c>
      <c r="C22" s="143"/>
      <c r="D22" s="118"/>
      <c r="E22" s="144">
        <f>+E20/128000*100</f>
        <v>1.17</v>
      </c>
      <c r="F22" s="144">
        <f>+F20/128000*100</f>
        <v>-0.06</v>
      </c>
      <c r="G22" s="144">
        <f>+G20/128000*100</f>
        <v>2.43</v>
      </c>
      <c r="H22" s="68">
        <f>+H20/128000*100</f>
        <v>5.85</v>
      </c>
      <c r="I22" s="130"/>
    </row>
    <row r="23" spans="1:9" ht="15.75" thickBot="1">
      <c r="A23" s="115"/>
      <c r="B23" s="107" t="s">
        <v>101</v>
      </c>
      <c r="C23" s="119"/>
      <c r="D23" s="108"/>
      <c r="E23" s="145"/>
      <c r="F23" s="145"/>
      <c r="G23" s="145"/>
      <c r="H23" s="69"/>
      <c r="I23" s="130"/>
    </row>
    <row r="24" spans="1:9" ht="15.75" thickBot="1">
      <c r="A24" s="162" t="s">
        <v>102</v>
      </c>
      <c r="B24" s="137" t="s">
        <v>103</v>
      </c>
      <c r="C24" s="134"/>
      <c r="D24" s="146"/>
      <c r="E24" s="47">
        <v>0</v>
      </c>
      <c r="F24" s="95">
        <v>0</v>
      </c>
      <c r="G24" s="47">
        <v>0</v>
      </c>
      <c r="H24" s="60">
        <v>0</v>
      </c>
      <c r="I24" s="130"/>
    </row>
    <row r="25" spans="1:8" ht="15.75" thickBot="1">
      <c r="A25" s="70"/>
      <c r="B25" s="70"/>
      <c r="C25" s="70"/>
      <c r="D25" s="70"/>
      <c r="E25" s="71"/>
      <c r="F25" s="71"/>
      <c r="G25" s="71"/>
      <c r="H25" s="71"/>
    </row>
    <row r="26" spans="1:8" ht="15">
      <c r="A26" s="72"/>
      <c r="B26" s="73"/>
      <c r="C26" s="56"/>
      <c r="D26" s="56"/>
      <c r="E26" s="74" t="s">
        <v>104</v>
      </c>
      <c r="F26" s="75"/>
      <c r="G26" s="76" t="s">
        <v>105</v>
      </c>
      <c r="H26" s="77"/>
    </row>
    <row r="27" spans="1:8" ht="15.75" thickBot="1">
      <c r="A27" s="78"/>
      <c r="B27" s="79"/>
      <c r="C27" s="56"/>
      <c r="D27" s="56"/>
      <c r="E27" s="74"/>
      <c r="F27" s="80"/>
      <c r="G27" s="76" t="s">
        <v>106</v>
      </c>
      <c r="H27" s="77"/>
    </row>
    <row r="28" spans="1:8" ht="15">
      <c r="A28" s="72" t="s">
        <v>107</v>
      </c>
      <c r="B28" s="73" t="s">
        <v>108</v>
      </c>
      <c r="C28" s="62"/>
      <c r="D28" s="63"/>
      <c r="E28" s="81"/>
      <c r="F28" s="82">
        <f>'BALANCE SHEET'!C76</f>
        <v>1.53</v>
      </c>
      <c r="G28" s="81"/>
      <c r="H28" s="82">
        <f>'BALANCE SHEET'!E76</f>
        <v>1.51</v>
      </c>
    </row>
    <row r="29" spans="1:9" ht="15.75" thickBot="1">
      <c r="A29" s="78"/>
      <c r="B29" s="79" t="s">
        <v>109</v>
      </c>
      <c r="C29" s="83"/>
      <c r="D29" s="58"/>
      <c r="E29" s="84"/>
      <c r="F29" s="85"/>
      <c r="G29" s="84"/>
      <c r="H29" s="85"/>
      <c r="I29" s="86"/>
    </row>
    <row r="30" spans="1:9" ht="15">
      <c r="A30" s="56"/>
      <c r="B30" s="56"/>
      <c r="C30" s="56"/>
      <c r="D30" s="56"/>
      <c r="E30" s="86"/>
      <c r="F30" s="86"/>
      <c r="G30" s="86"/>
      <c r="H30" s="86"/>
      <c r="I30" s="86"/>
    </row>
    <row r="31" spans="1:9" ht="15">
      <c r="A31" s="56"/>
      <c r="B31" s="56"/>
      <c r="C31" s="56"/>
      <c r="D31" s="56"/>
      <c r="E31" s="86"/>
      <c r="F31" s="86"/>
      <c r="G31" s="86"/>
      <c r="H31" s="86"/>
      <c r="I31" s="86"/>
    </row>
    <row r="32" spans="1:8" ht="15.75">
      <c r="A32" s="50" t="s">
        <v>110</v>
      </c>
      <c r="B32" s="43"/>
      <c r="C32" s="43" t="s">
        <v>79</v>
      </c>
      <c r="D32" s="51" t="s">
        <v>111</v>
      </c>
      <c r="E32" s="47"/>
      <c r="F32" s="47"/>
      <c r="G32" s="161"/>
      <c r="H32" s="47"/>
    </row>
    <row r="33" spans="1:8" ht="15">
      <c r="A33" s="43"/>
      <c r="B33" s="43"/>
      <c r="C33" s="43"/>
      <c r="E33" s="47"/>
      <c r="F33" s="47"/>
      <c r="G33" s="47"/>
      <c r="H33" s="47"/>
    </row>
    <row r="34" spans="3:8" ht="15.75" thickBot="1">
      <c r="C34" s="92"/>
      <c r="D34" s="43"/>
      <c r="E34" s="47"/>
      <c r="F34" s="47"/>
      <c r="G34" s="47"/>
      <c r="H34" s="47"/>
    </row>
    <row r="35" spans="1:9" ht="16.5" thickBot="1">
      <c r="A35" s="96"/>
      <c r="B35" s="97"/>
      <c r="C35" s="52"/>
      <c r="D35" s="131"/>
      <c r="E35" s="167" t="s">
        <v>82</v>
      </c>
      <c r="F35" s="168"/>
      <c r="G35" s="169" t="s">
        <v>83</v>
      </c>
      <c r="H35" s="170"/>
      <c r="I35" s="86"/>
    </row>
    <row r="36" spans="1:9" ht="15.75">
      <c r="A36" s="98"/>
      <c r="B36" s="101"/>
      <c r="C36" s="102"/>
      <c r="D36" s="103"/>
      <c r="E36" s="109" t="s">
        <v>84</v>
      </c>
      <c r="F36" s="124" t="s">
        <v>85</v>
      </c>
      <c r="G36" s="125" t="s">
        <v>84</v>
      </c>
      <c r="H36" s="54" t="s">
        <v>85</v>
      </c>
      <c r="I36" s="86"/>
    </row>
    <row r="37" spans="1:9" ht="15.75">
      <c r="A37" s="99"/>
      <c r="B37" s="104"/>
      <c r="C37" s="53"/>
      <c r="D37" s="105"/>
      <c r="E37" s="110" t="s">
        <v>86</v>
      </c>
      <c r="F37" s="124" t="s">
        <v>87</v>
      </c>
      <c r="G37" s="125" t="s">
        <v>88</v>
      </c>
      <c r="H37" s="55" t="s">
        <v>88</v>
      </c>
      <c r="I37" s="86"/>
    </row>
    <row r="38" spans="1:9" ht="15.75">
      <c r="A38" s="99"/>
      <c r="B38" s="104"/>
      <c r="C38" s="53"/>
      <c r="D38" s="105"/>
      <c r="E38" s="157" t="s">
        <v>158</v>
      </c>
      <c r="F38" s="157" t="s">
        <v>159</v>
      </c>
      <c r="G38" s="158" t="s">
        <v>158</v>
      </c>
      <c r="H38" s="159" t="s">
        <v>159</v>
      </c>
      <c r="I38" s="86"/>
    </row>
    <row r="39" spans="1:9" ht="15.75">
      <c r="A39" s="99"/>
      <c r="B39" s="106"/>
      <c r="C39" s="56"/>
      <c r="D39" s="105"/>
      <c r="E39" s="111"/>
      <c r="F39" s="126" t="s">
        <v>86</v>
      </c>
      <c r="G39" s="57"/>
      <c r="H39" s="57"/>
      <c r="I39" s="86"/>
    </row>
    <row r="40" spans="1:9" ht="16.5" thickBot="1">
      <c r="A40" s="100"/>
      <c r="B40" s="107"/>
      <c r="C40" s="58"/>
      <c r="D40" s="108"/>
      <c r="E40" s="112" t="s">
        <v>89</v>
      </c>
      <c r="F40" s="124" t="s">
        <v>89</v>
      </c>
      <c r="G40" s="125" t="s">
        <v>89</v>
      </c>
      <c r="H40" s="55" t="s">
        <v>89</v>
      </c>
      <c r="I40" s="86"/>
    </row>
    <row r="41" spans="1:9" ht="15">
      <c r="A41" s="114"/>
      <c r="B41" s="116"/>
      <c r="C41" s="117"/>
      <c r="D41" s="118"/>
      <c r="E41" s="47"/>
      <c r="F41" s="120"/>
      <c r="G41" s="122"/>
      <c r="H41" s="60"/>
      <c r="I41" s="86"/>
    </row>
    <row r="42" spans="1:9" ht="15.75" thickBot="1">
      <c r="A42" s="115" t="s">
        <v>90</v>
      </c>
      <c r="B42" s="107" t="s">
        <v>132</v>
      </c>
      <c r="C42" s="119"/>
      <c r="D42" s="108"/>
      <c r="E42" s="61">
        <f>+'INCOME STAT'!C30</f>
        <v>1886</v>
      </c>
      <c r="F42" s="121">
        <f>+'INCOME STAT'!E30</f>
        <v>54</v>
      </c>
      <c r="G42" s="61">
        <f>+'INCOME STAT'!G30</f>
        <v>5524</v>
      </c>
      <c r="H42" s="87">
        <f>+'INCOME STAT'!I30</f>
        <v>9818</v>
      </c>
      <c r="I42" s="86"/>
    </row>
    <row r="43" spans="1:9" ht="15.75" thickBot="1">
      <c r="A43" s="153" t="s">
        <v>92</v>
      </c>
      <c r="B43" s="43" t="s">
        <v>112</v>
      </c>
      <c r="C43" s="43"/>
      <c r="D43" s="43"/>
      <c r="E43" s="95">
        <f>G43-104</f>
        <v>49</v>
      </c>
      <c r="F43" s="47">
        <v>53</v>
      </c>
      <c r="G43" s="59">
        <v>153</v>
      </c>
      <c r="H43" s="60">
        <v>218</v>
      </c>
      <c r="I43" s="86"/>
    </row>
    <row r="44" spans="1:9" ht="15.75" thickBot="1">
      <c r="A44" s="152" t="s">
        <v>94</v>
      </c>
      <c r="B44" s="88" t="s">
        <v>113</v>
      </c>
      <c r="C44" s="89"/>
      <c r="D44" s="89"/>
      <c r="E44" s="65">
        <f>G44-1246</f>
        <v>315</v>
      </c>
      <c r="F44" s="90">
        <v>41</v>
      </c>
      <c r="G44" s="90">
        <v>1561</v>
      </c>
      <c r="H44" s="91">
        <v>297</v>
      </c>
      <c r="I44" s="86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62" right="0.49" top="0.78" bottom="1" header="0.5" footer="0.5"/>
  <pageSetup horizontalDpi="600" verticalDpi="600"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pans="1:9" s="44" customFormat="1" ht="30.75" customHeight="1">
      <c r="A1" s="165" t="s">
        <v>122</v>
      </c>
      <c r="B1" s="43"/>
      <c r="E1" s="45"/>
      <c r="F1" s="46"/>
      <c r="G1" s="47"/>
      <c r="H1" s="46"/>
      <c r="I1" s="46"/>
    </row>
    <row r="2" s="13" customFormat="1" ht="15.75"/>
    <row r="3" s="13" customFormat="1" ht="15.75">
      <c r="A3" s="12" t="s">
        <v>160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72" t="s">
        <v>163</v>
      </c>
      <c r="D8" s="172"/>
      <c r="E8" s="172"/>
      <c r="G8" s="172" t="s">
        <v>162</v>
      </c>
      <c r="H8" s="172"/>
      <c r="I8" s="172"/>
    </row>
    <row r="9" spans="3:11" ht="37.5" customHeight="1">
      <c r="C9" s="123" t="s">
        <v>2</v>
      </c>
      <c r="D9" s="8"/>
      <c r="E9" s="9" t="s">
        <v>3</v>
      </c>
      <c r="F9" s="6"/>
      <c r="G9" s="123" t="s">
        <v>4</v>
      </c>
      <c r="H9" s="8"/>
      <c r="I9" s="156" t="s">
        <v>121</v>
      </c>
      <c r="K9" s="1" t="s">
        <v>6</v>
      </c>
    </row>
    <row r="10" spans="3:11" s="7" customFormat="1" ht="17.25" customHeight="1">
      <c r="C10" s="10" t="s">
        <v>161</v>
      </c>
      <c r="D10" s="10"/>
      <c r="E10" s="10" t="s">
        <v>134</v>
      </c>
      <c r="F10" s="5"/>
      <c r="G10" s="10" t="s">
        <v>161</v>
      </c>
      <c r="H10" s="10"/>
      <c r="I10" s="10" t="s">
        <v>134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7</v>
      </c>
      <c r="C12" s="15">
        <f>G12-35219</f>
        <v>10706</v>
      </c>
      <c r="D12" s="15"/>
      <c r="E12" s="15">
        <v>9656</v>
      </c>
      <c r="F12" s="15"/>
      <c r="G12" s="15">
        <v>45925</v>
      </c>
      <c r="H12" s="15"/>
      <c r="I12" s="15">
        <v>59641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8</v>
      </c>
      <c r="C14" s="15">
        <f>G14+26600</f>
        <v>-6266</v>
      </c>
      <c r="D14" s="15"/>
      <c r="E14" s="15">
        <v>-6339</v>
      </c>
      <c r="F14" s="15"/>
      <c r="G14" s="15">
        <v>-32866</v>
      </c>
      <c r="H14" s="15"/>
      <c r="I14" s="15">
        <v>-43772</v>
      </c>
      <c r="J14" s="15">
        <v>-26379</v>
      </c>
      <c r="K14" s="15">
        <v>-48000</v>
      </c>
      <c r="L14" s="15"/>
    </row>
    <row r="15" spans="3:12" ht="12.75">
      <c r="C15" s="147"/>
      <c r="D15" s="15"/>
      <c r="E15" s="147"/>
      <c r="F15" s="15"/>
      <c r="G15" s="147"/>
      <c r="H15" s="15"/>
      <c r="I15" s="147"/>
      <c r="J15" s="147"/>
      <c r="K15" s="147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9</v>
      </c>
      <c r="C17" s="15">
        <f>+C12+C14</f>
        <v>4440</v>
      </c>
      <c r="D17" s="15"/>
      <c r="E17" s="15">
        <f aca="true" t="shared" si="0" ref="E17:K17">+E12+E14</f>
        <v>3317</v>
      </c>
      <c r="F17" s="15"/>
      <c r="G17" s="15">
        <f>G12+G14</f>
        <v>13059</v>
      </c>
      <c r="H17" s="15"/>
      <c r="I17" s="15">
        <f t="shared" si="0"/>
        <v>15869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10</v>
      </c>
      <c r="C19" s="15">
        <f>G19-650</f>
        <v>130</v>
      </c>
      <c r="D19" s="15"/>
      <c r="E19" s="15">
        <v>197</v>
      </c>
      <c r="F19" s="15"/>
      <c r="G19" s="15">
        <v>780</v>
      </c>
      <c r="H19" s="15"/>
      <c r="I19" s="15">
        <v>725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11</v>
      </c>
      <c r="C21" s="15">
        <f>G21-415</f>
        <v>139</v>
      </c>
      <c r="D21" s="15"/>
      <c r="E21" s="15">
        <v>-212</v>
      </c>
      <c r="F21" s="15"/>
      <c r="G21" s="15">
        <v>554</v>
      </c>
      <c r="H21" s="15"/>
      <c r="I21" s="15">
        <v>554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12</v>
      </c>
      <c r="C23" s="15">
        <f>G23+384</f>
        <v>-673</v>
      </c>
      <c r="D23" s="15"/>
      <c r="E23" s="15">
        <v>-153</v>
      </c>
      <c r="F23" s="15"/>
      <c r="G23" s="15">
        <v>-1057</v>
      </c>
      <c r="H23" s="15"/>
      <c r="I23" s="15">
        <v>-484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13</v>
      </c>
      <c r="C25" s="15">
        <f>G25+4715</f>
        <v>-1665</v>
      </c>
      <c r="D25" s="15"/>
      <c r="E25" s="15">
        <v>-2773</v>
      </c>
      <c r="F25" s="15"/>
      <c r="G25" s="15">
        <v>-6380</v>
      </c>
      <c r="H25" s="15"/>
      <c r="I25" s="15">
        <v>-5873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14</v>
      </c>
      <c r="C27" s="15">
        <f>G27+947</f>
        <v>-485</v>
      </c>
      <c r="D27" s="15"/>
      <c r="E27" s="15">
        <v>-322</v>
      </c>
      <c r="F27" s="15"/>
      <c r="G27" s="15">
        <v>-1432</v>
      </c>
      <c r="H27" s="15"/>
      <c r="I27" s="15">
        <v>-973</v>
      </c>
      <c r="J27" s="15">
        <v>-1080</v>
      </c>
      <c r="K27" s="15">
        <v>-5809</v>
      </c>
      <c r="L27" s="15"/>
    </row>
    <row r="28" spans="3:12" ht="12.75">
      <c r="C28" s="147"/>
      <c r="D28" s="15"/>
      <c r="E28" s="147"/>
      <c r="F28" s="15"/>
      <c r="G28" s="147"/>
      <c r="H28" s="15"/>
      <c r="I28" s="147"/>
      <c r="J28" s="147"/>
      <c r="K28" s="147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15</v>
      </c>
      <c r="C30" s="15">
        <f>SUM(C17:C28)</f>
        <v>1886</v>
      </c>
      <c r="D30" s="15"/>
      <c r="E30" s="15">
        <f aca="true" t="shared" si="1" ref="E30:K30">SUM(E17:E28)</f>
        <v>54</v>
      </c>
      <c r="F30" s="15"/>
      <c r="G30" s="15">
        <f>SUM(G17:G28)</f>
        <v>5524</v>
      </c>
      <c r="H30" s="15"/>
      <c r="I30" s="15">
        <f t="shared" si="1"/>
        <v>9818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16</v>
      </c>
      <c r="C32" s="15">
        <f>G32+1246</f>
        <v>-315</v>
      </c>
      <c r="D32" s="15"/>
      <c r="E32" s="15">
        <v>-41</v>
      </c>
      <c r="F32" s="15"/>
      <c r="G32" s="15">
        <v>-1561</v>
      </c>
      <c r="H32" s="15"/>
      <c r="I32" s="15">
        <v>-297</v>
      </c>
      <c r="J32" s="15">
        <v>-585</v>
      </c>
      <c r="K32" s="15">
        <v>-446</v>
      </c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" t="s">
        <v>137</v>
      </c>
      <c r="C34" s="15">
        <f>G34-0</f>
        <v>0</v>
      </c>
      <c r="D34" s="15"/>
      <c r="E34" s="15">
        <v>-1</v>
      </c>
      <c r="F34" s="15"/>
      <c r="G34" s="15">
        <v>0</v>
      </c>
      <c r="H34" s="15"/>
      <c r="I34" s="15">
        <v>-1</v>
      </c>
      <c r="J34" s="15"/>
      <c r="K34" s="15"/>
      <c r="L34" s="15"/>
    </row>
    <row r="35" spans="3:12" ht="12.75">
      <c r="C35" s="147"/>
      <c r="D35" s="15"/>
      <c r="E35" s="147"/>
      <c r="F35" s="15"/>
      <c r="G35" s="147"/>
      <c r="H35" s="15"/>
      <c r="I35" s="147"/>
      <c r="J35" s="147"/>
      <c r="K35" s="147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17</v>
      </c>
      <c r="C37" s="15">
        <f>SUM(C30:C35)</f>
        <v>1571</v>
      </c>
      <c r="D37" s="15"/>
      <c r="E37" s="15">
        <f>SUM(E30:E35)</f>
        <v>12</v>
      </c>
      <c r="F37" s="15"/>
      <c r="G37" s="15">
        <f>SUM(G30:G35)</f>
        <v>3963</v>
      </c>
      <c r="H37" s="15"/>
      <c r="I37" s="15">
        <f>SUM(I30:I35)</f>
        <v>9520</v>
      </c>
      <c r="J37" s="15">
        <f>SUM(J30:J35)</f>
        <v>1339</v>
      </c>
      <c r="K37" s="15">
        <f>SUM(K30:K35)</f>
        <v>7091</v>
      </c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" t="s">
        <v>18</v>
      </c>
      <c r="C39" s="15">
        <f>G39+771</f>
        <v>-78</v>
      </c>
      <c r="D39" s="15"/>
      <c r="E39" s="15">
        <v>-99</v>
      </c>
      <c r="F39" s="15"/>
      <c r="G39" s="15">
        <v>-849</v>
      </c>
      <c r="H39" s="15"/>
      <c r="I39" s="15">
        <v>-2036</v>
      </c>
      <c r="J39" s="15">
        <v>-61</v>
      </c>
      <c r="K39" s="15">
        <v>-1778</v>
      </c>
      <c r="L39" s="15"/>
    </row>
    <row r="40" spans="3:12" ht="12.75">
      <c r="C40" s="147"/>
      <c r="D40" s="15"/>
      <c r="E40" s="147"/>
      <c r="F40" s="15"/>
      <c r="G40" s="147"/>
      <c r="H40" s="15"/>
      <c r="I40" s="147"/>
      <c r="J40" s="147"/>
      <c r="K40" s="147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125</v>
      </c>
      <c r="C42" s="15">
        <f>SUM(C37:C40)</f>
        <v>1493</v>
      </c>
      <c r="D42" s="15"/>
      <c r="E42" s="15">
        <f aca="true" t="shared" si="2" ref="E42:K42">SUM(E37:E40)</f>
        <v>-87</v>
      </c>
      <c r="F42" s="15"/>
      <c r="G42" s="15">
        <f t="shared" si="2"/>
        <v>3114</v>
      </c>
      <c r="H42" s="15"/>
      <c r="I42" s="15">
        <f t="shared" si="2"/>
        <v>7484</v>
      </c>
      <c r="J42" s="15">
        <f t="shared" si="2"/>
        <v>1278</v>
      </c>
      <c r="K42" s="15">
        <f t="shared" si="2"/>
        <v>5313</v>
      </c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" t="s">
        <v>45</v>
      </c>
      <c r="C44" s="15">
        <f>G44</f>
        <v>1</v>
      </c>
      <c r="D44" s="15"/>
      <c r="E44" s="15">
        <v>4</v>
      </c>
      <c r="F44" s="15"/>
      <c r="G44" s="15">
        <v>1</v>
      </c>
      <c r="H44" s="15"/>
      <c r="I44" s="15">
        <v>9</v>
      </c>
      <c r="J44" s="15"/>
      <c r="K44" s="15"/>
      <c r="L44" s="15"/>
    </row>
    <row r="45" spans="3:12" ht="12.75">
      <c r="C45" s="147"/>
      <c r="D45" s="15"/>
      <c r="E45" s="147"/>
      <c r="F45" s="15"/>
      <c r="G45" s="147"/>
      <c r="H45" s="15"/>
      <c r="I45" s="147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" t="s">
        <v>127</v>
      </c>
      <c r="C47" s="15">
        <f>C42+C44</f>
        <v>1494</v>
      </c>
      <c r="D47" s="15"/>
      <c r="E47" s="15">
        <f>E42+E44</f>
        <v>-83</v>
      </c>
      <c r="F47" s="15"/>
      <c r="G47" s="15">
        <f>G42+G44</f>
        <v>3115</v>
      </c>
      <c r="H47" s="15"/>
      <c r="I47" s="15">
        <f>I42+I44</f>
        <v>7493</v>
      </c>
      <c r="J47" s="15"/>
      <c r="K47" s="15"/>
      <c r="L47" s="15"/>
    </row>
    <row r="48" spans="3:12" ht="13.5" thickBot="1">
      <c r="C48" s="148"/>
      <c r="D48" s="15"/>
      <c r="E48" s="148"/>
      <c r="F48" s="15"/>
      <c r="G48" s="148"/>
      <c r="H48" s="15"/>
      <c r="I48" s="148"/>
      <c r="J48" s="15"/>
      <c r="K48" s="15"/>
      <c r="L48" s="15"/>
    </row>
    <row r="49" spans="3:12" ht="13.5" thickTop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3.5" thickBot="1">
      <c r="A50" s="1" t="s">
        <v>19</v>
      </c>
      <c r="C50" s="149">
        <f>+C47/128000*100</f>
        <v>1.17</v>
      </c>
      <c r="D50" s="150"/>
      <c r="E50" s="149">
        <f>E47/128000*100</f>
        <v>-0.06</v>
      </c>
      <c r="F50" s="160"/>
      <c r="G50" s="149">
        <f>G47/128000*100</f>
        <v>2.43</v>
      </c>
      <c r="H50" s="160"/>
      <c r="I50" s="149">
        <f>+I47/128000*100</f>
        <v>5.85</v>
      </c>
      <c r="J50" s="15"/>
      <c r="K50" s="15"/>
      <c r="L50" s="15"/>
    </row>
    <row r="51" spans="3:12" ht="13.5" thickTop="1">
      <c r="C51" s="150"/>
      <c r="D51" s="150"/>
      <c r="E51" s="150"/>
      <c r="F51" s="160"/>
      <c r="G51" s="150"/>
      <c r="H51" s="150"/>
      <c r="I51" s="150"/>
      <c r="J51" s="15"/>
      <c r="K51" s="15"/>
      <c r="L51" s="15"/>
    </row>
    <row r="52" spans="1:12" ht="13.5" thickBot="1">
      <c r="A52" s="1" t="s">
        <v>20</v>
      </c>
      <c r="C52" s="149">
        <f>+C47/128000*100</f>
        <v>1.17</v>
      </c>
      <c r="D52" s="150"/>
      <c r="E52" s="149">
        <f>+E47/128000*100</f>
        <v>-0.06</v>
      </c>
      <c r="F52" s="160"/>
      <c r="G52" s="149">
        <f>G47/128000*100</f>
        <v>2.43</v>
      </c>
      <c r="H52" s="160"/>
      <c r="I52" s="149">
        <f>+I47/128000*100</f>
        <v>5.85</v>
      </c>
      <c r="J52" s="15"/>
      <c r="K52" s="15"/>
      <c r="L52" s="15"/>
    </row>
    <row r="53" spans="3:12" ht="13.5" thickTop="1">
      <c r="C53" s="150"/>
      <c r="D53" s="150"/>
      <c r="E53" s="150"/>
      <c r="F53" s="160"/>
      <c r="G53" s="150"/>
      <c r="H53" s="150"/>
      <c r="I53" s="150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4.25">
      <c r="A55" s="29" t="s">
        <v>66</v>
      </c>
    </row>
    <row r="56" ht="14.25">
      <c r="A56" s="29" t="s">
        <v>148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140625" defaultRowHeight="12.75"/>
  <cols>
    <col min="1" max="1" width="56.28125" style="1" customWidth="1"/>
    <col min="2" max="2" width="3.140625" style="1" customWidth="1"/>
    <col min="3" max="3" width="15.7109375" style="1" customWidth="1"/>
    <col min="4" max="4" width="5.28125" style="1" customWidth="1"/>
    <col min="5" max="5" width="15.7109375" style="1" customWidth="1"/>
    <col min="6" max="16384" width="9.140625" style="1" customWidth="1"/>
  </cols>
  <sheetData>
    <row r="1" spans="1:9" s="44" customFormat="1" ht="30.75" customHeight="1">
      <c r="A1" s="165" t="s">
        <v>122</v>
      </c>
      <c r="B1" s="43"/>
      <c r="E1" s="45"/>
      <c r="F1" s="46"/>
      <c r="G1" s="47"/>
      <c r="H1" s="46"/>
      <c r="I1" s="46"/>
    </row>
    <row r="2" s="13" customFormat="1" ht="15.75"/>
    <row r="3" s="13" customFormat="1" ht="15.75">
      <c r="A3" s="12" t="s">
        <v>160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21</v>
      </c>
    </row>
    <row r="8" spans="3:5" s="2" customFormat="1" ht="39.75" customHeight="1">
      <c r="C8" s="17" t="s">
        <v>152</v>
      </c>
      <c r="E8" s="17" t="s">
        <v>22</v>
      </c>
    </row>
    <row r="9" spans="3:5" s="2" customFormat="1" ht="12.75">
      <c r="C9" s="163" t="s">
        <v>161</v>
      </c>
      <c r="E9" s="163" t="s">
        <v>134</v>
      </c>
    </row>
    <row r="10" spans="3:5" s="2" customFormat="1" ht="12.75">
      <c r="C10" s="18" t="s">
        <v>5</v>
      </c>
      <c r="E10" s="18" t="s">
        <v>5</v>
      </c>
    </row>
    <row r="11" spans="1:5" ht="12.75">
      <c r="A11" s="1" t="s">
        <v>23</v>
      </c>
      <c r="C11" s="19">
        <v>76059</v>
      </c>
      <c r="D11" s="19"/>
      <c r="E11" s="19">
        <v>75895</v>
      </c>
    </row>
    <row r="12" spans="3:5" ht="12.75">
      <c r="C12" s="19"/>
      <c r="D12" s="19"/>
      <c r="E12" s="19"/>
    </row>
    <row r="13" spans="1:5" ht="12.75">
      <c r="A13" s="1" t="s">
        <v>24</v>
      </c>
      <c r="C13" s="19">
        <v>26</v>
      </c>
      <c r="D13" s="19"/>
      <c r="E13" s="19">
        <v>26</v>
      </c>
    </row>
    <row r="14" spans="3:5" ht="12.75">
      <c r="C14" s="19"/>
      <c r="D14" s="19"/>
      <c r="E14" s="19"/>
    </row>
    <row r="15" spans="1:5" ht="12.75">
      <c r="A15" s="1" t="s">
        <v>124</v>
      </c>
      <c r="C15" s="19">
        <v>11</v>
      </c>
      <c r="D15" s="19"/>
      <c r="E15" s="19">
        <v>10</v>
      </c>
    </row>
    <row r="16" spans="3:5" ht="12.75">
      <c r="C16" s="19"/>
      <c r="D16" s="19"/>
      <c r="E16" s="19"/>
    </row>
    <row r="17" spans="1:5" ht="12.75">
      <c r="A17" s="1" t="s">
        <v>142</v>
      </c>
      <c r="C17" s="19">
        <v>808</v>
      </c>
      <c r="D17" s="19"/>
      <c r="E17" s="19">
        <v>272</v>
      </c>
    </row>
    <row r="18" spans="3:5" ht="12.75">
      <c r="C18" s="19"/>
      <c r="D18" s="19"/>
      <c r="E18" s="19"/>
    </row>
    <row r="19" spans="1:5" ht="12.75">
      <c r="A19" s="1" t="s">
        <v>170</v>
      </c>
      <c r="C19" s="19">
        <v>252</v>
      </c>
      <c r="D19" s="19"/>
      <c r="E19" s="19">
        <v>0</v>
      </c>
    </row>
    <row r="20" spans="3:5" ht="12.75">
      <c r="C20" s="19"/>
      <c r="D20" s="19"/>
      <c r="E20" s="19"/>
    </row>
    <row r="21" spans="1:5" ht="12.75">
      <c r="A21" s="1" t="s">
        <v>25</v>
      </c>
      <c r="C21" s="19">
        <v>111192</v>
      </c>
      <c r="D21" s="19"/>
      <c r="E21" s="19">
        <v>123788</v>
      </c>
    </row>
    <row r="22" spans="3:5" ht="12.75">
      <c r="C22" s="19"/>
      <c r="D22" s="19"/>
      <c r="E22" s="19"/>
    </row>
    <row r="23" spans="1:5" ht="12.75">
      <c r="A23" s="1" t="s">
        <v>26</v>
      </c>
      <c r="C23" s="19">
        <v>21155</v>
      </c>
      <c r="D23" s="19"/>
      <c r="E23" s="19">
        <v>21207</v>
      </c>
    </row>
    <row r="24" spans="3:5" ht="12.75">
      <c r="C24" s="19"/>
      <c r="D24" s="19"/>
      <c r="E24" s="19"/>
    </row>
    <row r="25" spans="1:5" ht="12.75">
      <c r="A25" s="1" t="s">
        <v>27</v>
      </c>
      <c r="C25" s="19">
        <v>0</v>
      </c>
      <c r="D25" s="19"/>
      <c r="E25" s="19">
        <v>0</v>
      </c>
    </row>
    <row r="26" spans="3:5" ht="12.75">
      <c r="C26" s="19"/>
      <c r="D26" s="19"/>
      <c r="E26" s="19"/>
    </row>
    <row r="27" spans="1:5" ht="12.75">
      <c r="A27" s="1" t="s">
        <v>28</v>
      </c>
      <c r="C27" s="19"/>
      <c r="D27" s="19"/>
      <c r="E27" s="19"/>
    </row>
    <row r="28" spans="1:5" ht="12.75">
      <c r="A28" s="1" t="s">
        <v>29</v>
      </c>
      <c r="C28" s="20">
        <v>34599</v>
      </c>
      <c r="D28" s="19"/>
      <c r="E28" s="20">
        <v>11832</v>
      </c>
    </row>
    <row r="29" spans="1:5" ht="12.75">
      <c r="A29" s="1" t="s">
        <v>144</v>
      </c>
      <c r="C29" s="21">
        <v>0</v>
      </c>
      <c r="D29" s="19"/>
      <c r="E29" s="21">
        <v>3166</v>
      </c>
    </row>
    <row r="30" spans="1:5" ht="12.75">
      <c r="A30" s="1" t="s">
        <v>30</v>
      </c>
      <c r="C30" s="21">
        <v>14676</v>
      </c>
      <c r="D30" s="19"/>
      <c r="E30" s="21">
        <v>14536</v>
      </c>
    </row>
    <row r="31" spans="1:5" ht="12.75">
      <c r="A31" s="1" t="s">
        <v>31</v>
      </c>
      <c r="C31" s="21">
        <v>13607</v>
      </c>
      <c r="D31" s="19"/>
      <c r="E31" s="21">
        <v>7535</v>
      </c>
    </row>
    <row r="32" spans="1:5" ht="12.75">
      <c r="A32" s="1" t="s">
        <v>32</v>
      </c>
      <c r="C32" s="21">
        <v>1535</v>
      </c>
      <c r="D32" s="19"/>
      <c r="E32" s="21">
        <v>1707</v>
      </c>
    </row>
    <row r="33" spans="1:5" ht="12.75">
      <c r="A33" s="1" t="s">
        <v>33</v>
      </c>
      <c r="C33" s="21">
        <v>573</v>
      </c>
      <c r="D33" s="19"/>
      <c r="E33" s="21">
        <v>585</v>
      </c>
    </row>
    <row r="34" spans="1:5" ht="12.75">
      <c r="A34" s="1" t="s">
        <v>34</v>
      </c>
      <c r="C34" s="21">
        <v>629</v>
      </c>
      <c r="D34" s="19"/>
      <c r="E34" s="21">
        <v>268</v>
      </c>
    </row>
    <row r="35" spans="1:5" ht="12.75">
      <c r="A35" s="1" t="s">
        <v>35</v>
      </c>
      <c r="C35" s="21">
        <v>1177</v>
      </c>
      <c r="D35" s="19"/>
      <c r="E35" s="21">
        <v>2188</v>
      </c>
    </row>
    <row r="36" spans="1:5" ht="12.75">
      <c r="A36" s="1" t="s">
        <v>36</v>
      </c>
      <c r="C36" s="22">
        <v>1679</v>
      </c>
      <c r="D36" s="19"/>
      <c r="E36" s="22">
        <v>4352</v>
      </c>
    </row>
    <row r="37" spans="3:5" ht="12.75">
      <c r="C37" s="23">
        <f>SUM(C28:C36)</f>
        <v>68475</v>
      </c>
      <c r="D37" s="19"/>
      <c r="E37" s="23">
        <f>SUM(E28:E36)</f>
        <v>46169</v>
      </c>
    </row>
    <row r="38" spans="3:5" ht="12.75">
      <c r="C38" s="19"/>
      <c r="D38" s="19"/>
      <c r="E38" s="19"/>
    </row>
    <row r="39" spans="1:5" ht="12.75">
      <c r="A39" s="1" t="s">
        <v>37</v>
      </c>
      <c r="C39" s="19"/>
      <c r="D39" s="19"/>
      <c r="E39" s="19"/>
    </row>
    <row r="40" spans="1:5" ht="12.75">
      <c r="A40" s="1" t="s">
        <v>38</v>
      </c>
      <c r="C40" s="20">
        <v>5331</v>
      </c>
      <c r="D40" s="19"/>
      <c r="E40" s="20">
        <v>5259</v>
      </c>
    </row>
    <row r="41" spans="1:5" ht="12.75">
      <c r="A41" s="1" t="s">
        <v>145</v>
      </c>
      <c r="C41" s="21">
        <v>6840</v>
      </c>
      <c r="D41" s="19"/>
      <c r="E41" s="21">
        <v>0</v>
      </c>
    </row>
    <row r="42" spans="1:5" ht="12.75">
      <c r="A42" s="1" t="s">
        <v>39</v>
      </c>
      <c r="C42" s="21">
        <v>19789</v>
      </c>
      <c r="D42" s="19"/>
      <c r="E42" s="21">
        <v>20322</v>
      </c>
    </row>
    <row r="43" spans="1:5" ht="12.75">
      <c r="A43" s="1" t="s">
        <v>141</v>
      </c>
      <c r="C43" s="21">
        <v>163</v>
      </c>
      <c r="D43" s="19"/>
      <c r="E43" s="21">
        <v>160</v>
      </c>
    </row>
    <row r="44" spans="1:5" ht="12.75">
      <c r="A44" s="1" t="s">
        <v>154</v>
      </c>
      <c r="C44" s="21">
        <v>2682</v>
      </c>
      <c r="D44" s="19"/>
      <c r="E44" s="21">
        <v>2183</v>
      </c>
    </row>
    <row r="45" spans="1:5" ht="12.75">
      <c r="A45" s="1" t="s">
        <v>155</v>
      </c>
      <c r="C45" s="21">
        <v>5500</v>
      </c>
      <c r="D45" s="19"/>
      <c r="E45" s="21">
        <v>0</v>
      </c>
    </row>
    <row r="46" spans="1:5" ht="12.75">
      <c r="A46" s="1" t="s">
        <v>156</v>
      </c>
      <c r="C46" s="21">
        <v>1069</v>
      </c>
      <c r="D46" s="19"/>
      <c r="E46" s="21">
        <v>0</v>
      </c>
    </row>
    <row r="47" spans="1:5" ht="12.75">
      <c r="A47" s="1" t="s">
        <v>171</v>
      </c>
      <c r="C47" s="21">
        <v>105</v>
      </c>
      <c r="D47" s="19"/>
      <c r="E47" s="21">
        <v>0</v>
      </c>
    </row>
    <row r="48" spans="1:5" ht="12.75">
      <c r="A48" s="1" t="s">
        <v>123</v>
      </c>
      <c r="C48" s="21">
        <v>1860</v>
      </c>
      <c r="D48" s="19"/>
      <c r="E48" s="21">
        <v>1860</v>
      </c>
    </row>
    <row r="49" spans="1:5" ht="12.75">
      <c r="A49" s="1" t="s">
        <v>40</v>
      </c>
      <c r="C49" s="22">
        <v>707</v>
      </c>
      <c r="D49" s="19"/>
      <c r="E49" s="22">
        <v>372</v>
      </c>
    </row>
    <row r="50" spans="3:5" ht="12.75">
      <c r="C50" s="23">
        <f>SUM(C40:C49)</f>
        <v>44046</v>
      </c>
      <c r="D50" s="19"/>
      <c r="E50" s="23">
        <f>SUM(E40:E49)</f>
        <v>30156</v>
      </c>
    </row>
    <row r="51" spans="3:5" ht="12.75">
      <c r="C51" s="19"/>
      <c r="D51" s="19"/>
      <c r="E51" s="19"/>
    </row>
    <row r="52" spans="1:5" ht="12.75">
      <c r="A52" s="1" t="s">
        <v>41</v>
      </c>
      <c r="C52" s="19">
        <f>+C37-C50</f>
        <v>24429</v>
      </c>
      <c r="D52" s="19"/>
      <c r="E52" s="19">
        <f>+E37-E50</f>
        <v>16013</v>
      </c>
    </row>
    <row r="53" spans="3:5" ht="12.75">
      <c r="C53" s="19"/>
      <c r="D53" s="19"/>
      <c r="E53" s="19"/>
    </row>
    <row r="54" spans="3:5" ht="12.75">
      <c r="C54" s="24"/>
      <c r="D54" s="19"/>
      <c r="E54" s="24"/>
    </row>
    <row r="55" spans="3:5" ht="12.75">
      <c r="C55" s="25">
        <f>+C11+C13+C21+C23+C25+C52+C15+C17+C19</f>
        <v>233932</v>
      </c>
      <c r="D55" s="19"/>
      <c r="E55" s="25">
        <f>+E11+E13+E21+E23+E25+E52+E15+E17</f>
        <v>237211</v>
      </c>
    </row>
    <row r="56" spans="3:5" ht="13.5" thickBot="1">
      <c r="C56" s="26"/>
      <c r="D56" s="19"/>
      <c r="E56" s="26"/>
    </row>
    <row r="57" spans="3:5" ht="13.5" thickTop="1">
      <c r="C57" s="19"/>
      <c r="D57" s="19"/>
      <c r="E57" s="19"/>
    </row>
    <row r="58" spans="1:5" ht="12.75">
      <c r="A58" s="1" t="s">
        <v>42</v>
      </c>
      <c r="C58" s="19">
        <v>128000</v>
      </c>
      <c r="D58" s="19"/>
      <c r="E58" s="19">
        <v>128000</v>
      </c>
    </row>
    <row r="59" spans="3:5" ht="12.75">
      <c r="C59" s="19"/>
      <c r="D59" s="19"/>
      <c r="E59" s="19"/>
    </row>
    <row r="60" spans="1:5" ht="12.75">
      <c r="A60" s="1" t="s">
        <v>43</v>
      </c>
      <c r="C60" s="19">
        <v>67601</v>
      </c>
      <c r="D60" s="19"/>
      <c r="E60" s="19">
        <v>65812</v>
      </c>
    </row>
    <row r="61" spans="3:5" ht="12.75">
      <c r="C61" s="27"/>
      <c r="D61" s="19"/>
      <c r="E61" s="27"/>
    </row>
    <row r="62" spans="3:5" ht="12.75">
      <c r="C62" s="19"/>
      <c r="D62" s="19"/>
      <c r="E62" s="19"/>
    </row>
    <row r="63" spans="1:5" ht="12.75">
      <c r="A63" s="1" t="s">
        <v>44</v>
      </c>
      <c r="C63" s="19">
        <f>SUM(C58:C61)</f>
        <v>195601</v>
      </c>
      <c r="D63" s="19"/>
      <c r="E63" s="19">
        <f>SUM(E58:E61)</f>
        <v>193812</v>
      </c>
    </row>
    <row r="64" spans="3:5" ht="12.75">
      <c r="C64" s="19"/>
      <c r="D64" s="19"/>
      <c r="E64" s="19"/>
    </row>
    <row r="65" spans="1:5" ht="12.75">
      <c r="A65" s="1" t="s">
        <v>45</v>
      </c>
      <c r="C65" s="19">
        <v>93</v>
      </c>
      <c r="D65" s="19"/>
      <c r="E65" s="19">
        <v>95</v>
      </c>
    </row>
    <row r="66" spans="3:5" ht="12.75">
      <c r="C66" s="19"/>
      <c r="D66" s="19"/>
      <c r="E66" s="19"/>
    </row>
    <row r="67" spans="1:5" ht="12.75">
      <c r="A67" s="1" t="s">
        <v>46</v>
      </c>
      <c r="C67" s="19"/>
      <c r="D67" s="19"/>
      <c r="E67" s="19"/>
    </row>
    <row r="68" spans="1:5" ht="12.75">
      <c r="A68" s="1" t="s">
        <v>47</v>
      </c>
      <c r="C68" s="19">
        <v>14991</v>
      </c>
      <c r="D68" s="19"/>
      <c r="E68" s="19">
        <v>19742</v>
      </c>
    </row>
    <row r="69" spans="1:5" ht="12.75">
      <c r="A69" s="1" t="s">
        <v>165</v>
      </c>
      <c r="C69" s="19">
        <v>445</v>
      </c>
      <c r="D69" s="19"/>
      <c r="E69" s="19">
        <v>0</v>
      </c>
    </row>
    <row r="70" spans="1:5" ht="12.75">
      <c r="A70" s="1" t="s">
        <v>48</v>
      </c>
      <c r="C70" s="19">
        <v>22802</v>
      </c>
      <c r="D70" s="19"/>
      <c r="E70" s="19">
        <v>23562</v>
      </c>
    </row>
    <row r="71" spans="3:5" ht="12.75">
      <c r="C71" s="19"/>
      <c r="D71" s="19"/>
      <c r="E71" s="19"/>
    </row>
    <row r="72" spans="3:5" ht="12.75">
      <c r="C72" s="24"/>
      <c r="D72" s="19"/>
      <c r="E72" s="24"/>
    </row>
    <row r="73" spans="3:5" ht="12.75">
      <c r="C73" s="25">
        <f>SUM(C63:D72)</f>
        <v>233932</v>
      </c>
      <c r="D73" s="19"/>
      <c r="E73" s="25">
        <f>SUM(E63:E71)</f>
        <v>237211</v>
      </c>
    </row>
    <row r="74" spans="3:5" ht="13.5" thickBot="1">
      <c r="C74" s="26"/>
      <c r="D74" s="19"/>
      <c r="E74" s="26"/>
    </row>
    <row r="75" spans="3:5" ht="13.5" thickTop="1">
      <c r="C75" s="19"/>
      <c r="D75" s="19"/>
      <c r="E75" s="19"/>
    </row>
    <row r="76" spans="1:5" ht="13.5" thickBot="1">
      <c r="A76" s="1" t="s">
        <v>49</v>
      </c>
      <c r="C76" s="28">
        <f>+(C63+C65)/128000</f>
        <v>1.53</v>
      </c>
      <c r="D76" s="19"/>
      <c r="E76" s="28">
        <f>+(E63+E65)/128000</f>
        <v>1.51</v>
      </c>
    </row>
    <row r="77" spans="3:5" ht="13.5" thickTop="1">
      <c r="C77" s="19"/>
      <c r="D77" s="19"/>
      <c r="E77" s="19"/>
    </row>
    <row r="78" ht="14.25">
      <c r="A78" s="29" t="s">
        <v>68</v>
      </c>
    </row>
    <row r="79" ht="14.25">
      <c r="A79" s="29" t="s">
        <v>148</v>
      </c>
    </row>
    <row r="80" spans="3:5" ht="12.75">
      <c r="C80" s="19"/>
      <c r="D80" s="19"/>
      <c r="E80" s="19"/>
    </row>
    <row r="83" spans="3:5" ht="12.75">
      <c r="C83" s="151">
        <f>+C73-C55</f>
        <v>0</v>
      </c>
      <c r="E83" s="151">
        <f>+E73-E55</f>
        <v>0</v>
      </c>
    </row>
  </sheetData>
  <printOptions/>
  <pageMargins left="0.75" right="0.62" top="0.5" bottom="0.42" header="0.41" footer="0.3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spans="1:9" s="44" customFormat="1" ht="30.75" customHeight="1">
      <c r="A1" s="165" t="s">
        <v>122</v>
      </c>
      <c r="B1" s="43"/>
      <c r="E1" s="45"/>
      <c r="F1" s="46"/>
      <c r="G1" s="47"/>
      <c r="H1" s="46"/>
      <c r="I1" s="46"/>
    </row>
    <row r="3" ht="12.75">
      <c r="A3" s="2" t="s">
        <v>160</v>
      </c>
    </row>
    <row r="4" ht="12.75">
      <c r="A4" s="1" t="s">
        <v>0</v>
      </c>
    </row>
    <row r="5" ht="12.75">
      <c r="A5" s="3"/>
    </row>
    <row r="6" ht="12.75">
      <c r="A6" s="2" t="s">
        <v>50</v>
      </c>
    </row>
    <row r="8" spans="7:8" s="2" customFormat="1" ht="27.75" customHeight="1">
      <c r="G8" s="17" t="s">
        <v>164</v>
      </c>
      <c r="H8" s="17"/>
    </row>
    <row r="9" s="2" customFormat="1" ht="12.75">
      <c r="G9" s="163" t="s">
        <v>161</v>
      </c>
    </row>
    <row r="10" s="2" customFormat="1" ht="12.75">
      <c r="G10" s="18" t="s">
        <v>5</v>
      </c>
    </row>
    <row r="11" spans="1:7" ht="12.75">
      <c r="A11" s="2" t="s">
        <v>51</v>
      </c>
      <c r="B11" s="2"/>
      <c r="G11" s="15"/>
    </row>
    <row r="12" spans="2:8" ht="12.75">
      <c r="B12" s="1" t="s">
        <v>52</v>
      </c>
      <c r="G12" s="19">
        <v>49785</v>
      </c>
      <c r="H12" s="19"/>
    </row>
    <row r="13" spans="2:8" ht="12.75">
      <c r="B13" s="1" t="s">
        <v>53</v>
      </c>
      <c r="G13" s="19">
        <v>-35156</v>
      </c>
      <c r="H13" s="19"/>
    </row>
    <row r="14" spans="2:8" ht="12.75">
      <c r="B14" s="1" t="s">
        <v>54</v>
      </c>
      <c r="G14" s="19">
        <v>-15554</v>
      </c>
      <c r="H14" s="19"/>
    </row>
    <row r="15" spans="7:8" ht="12.75">
      <c r="G15" s="27"/>
      <c r="H15" s="19"/>
    </row>
    <row r="16" spans="7:8" ht="12.75">
      <c r="G16" s="19"/>
      <c r="H16" s="19"/>
    </row>
    <row r="17" spans="1:8" ht="12.75">
      <c r="A17" s="1" t="s">
        <v>114</v>
      </c>
      <c r="G17" s="19">
        <f>SUM(G12:G15)</f>
        <v>-925</v>
      </c>
      <c r="H17" s="19"/>
    </row>
    <row r="18" spans="7:8" ht="12.75">
      <c r="G18" s="19"/>
      <c r="H18" s="19"/>
    </row>
    <row r="19" spans="2:8" ht="12.75">
      <c r="B19" s="1" t="s">
        <v>55</v>
      </c>
      <c r="G19" s="19">
        <v>105</v>
      </c>
      <c r="H19" s="19"/>
    </row>
    <row r="20" spans="2:8" ht="12.75">
      <c r="B20" s="1" t="s">
        <v>133</v>
      </c>
      <c r="G20" s="19">
        <v>-6</v>
      </c>
      <c r="H20" s="19"/>
    </row>
    <row r="21" spans="2:8" ht="12.75">
      <c r="B21" s="1" t="s">
        <v>56</v>
      </c>
      <c r="G21" s="19">
        <v>319</v>
      </c>
      <c r="H21" s="19"/>
    </row>
    <row r="22" spans="2:8" ht="12.75">
      <c r="B22" s="1" t="s">
        <v>146</v>
      </c>
      <c r="G22" s="19">
        <v>90</v>
      </c>
      <c r="H22" s="19"/>
    </row>
    <row r="23" spans="2:8" ht="12.75">
      <c r="B23" s="1" t="s">
        <v>119</v>
      </c>
      <c r="G23" s="19">
        <v>-63</v>
      </c>
      <c r="H23" s="19"/>
    </row>
    <row r="24" spans="2:8" ht="12.75">
      <c r="B24" s="1" t="s">
        <v>147</v>
      </c>
      <c r="G24" s="19">
        <v>116</v>
      </c>
      <c r="H24" s="19"/>
    </row>
    <row r="25" spans="2:8" ht="12.75">
      <c r="B25" s="1" t="s">
        <v>57</v>
      </c>
      <c r="G25" s="19">
        <v>-2006</v>
      </c>
      <c r="H25" s="19"/>
    </row>
    <row r="26" spans="7:8" ht="12.75">
      <c r="G26" s="27"/>
      <c r="H26" s="19"/>
    </row>
    <row r="27" spans="7:8" ht="12.75">
      <c r="G27" s="19"/>
      <c r="H27" s="19"/>
    </row>
    <row r="28" spans="1:8" ht="12.75">
      <c r="A28" s="1" t="s">
        <v>115</v>
      </c>
      <c r="G28" s="19">
        <f>SUM(G17:G27)</f>
        <v>-2370</v>
      </c>
      <c r="H28" s="19"/>
    </row>
    <row r="29" spans="7:8" ht="12.75">
      <c r="G29" s="19"/>
      <c r="H29" s="19"/>
    </row>
    <row r="30" spans="1:8" ht="12.75">
      <c r="A30" s="2" t="s">
        <v>58</v>
      </c>
      <c r="G30" s="19"/>
      <c r="H30" s="19"/>
    </row>
    <row r="31" spans="2:8" ht="12.75">
      <c r="B31" s="1" t="s">
        <v>59</v>
      </c>
      <c r="G31" s="20">
        <v>43</v>
      </c>
      <c r="H31" s="19"/>
    </row>
    <row r="32" spans="2:8" ht="12.75">
      <c r="B32" s="1" t="s">
        <v>139</v>
      </c>
      <c r="G32" s="21">
        <v>49</v>
      </c>
      <c r="H32" s="19"/>
    </row>
    <row r="33" spans="2:8" ht="12.75">
      <c r="B33" s="1" t="s">
        <v>128</v>
      </c>
      <c r="G33" s="21">
        <v>52</v>
      </c>
      <c r="H33" s="19"/>
    </row>
    <row r="34" spans="2:8" ht="12.75">
      <c r="B34" s="1" t="s">
        <v>136</v>
      </c>
      <c r="G34" s="21">
        <v>95</v>
      </c>
      <c r="H34" s="19"/>
    </row>
    <row r="35" spans="2:8" ht="12.75">
      <c r="B35" s="1" t="s">
        <v>60</v>
      </c>
      <c r="G35" s="21">
        <v>-2582</v>
      </c>
      <c r="H35" s="19"/>
    </row>
    <row r="36" spans="2:8" ht="12.75">
      <c r="B36" s="1" t="s">
        <v>135</v>
      </c>
      <c r="G36" s="21">
        <v>-311</v>
      </c>
      <c r="H36" s="19"/>
    </row>
    <row r="37" spans="2:8" ht="12.75">
      <c r="B37" s="1" t="s">
        <v>120</v>
      </c>
      <c r="G37" s="21">
        <v>0</v>
      </c>
      <c r="H37" s="19"/>
    </row>
    <row r="38" spans="2:8" ht="12.75">
      <c r="B38" s="164" t="s">
        <v>140</v>
      </c>
      <c r="G38" s="21">
        <v>219</v>
      </c>
      <c r="H38" s="19"/>
    </row>
    <row r="39" spans="2:8" ht="12.75">
      <c r="B39" s="1" t="s">
        <v>61</v>
      </c>
      <c r="G39" s="22">
        <v>-31</v>
      </c>
      <c r="H39" s="19"/>
    </row>
    <row r="40" spans="7:8" ht="12.75">
      <c r="G40" s="19"/>
      <c r="H40" s="19"/>
    </row>
    <row r="41" spans="1:8" ht="12.75">
      <c r="A41" s="1" t="s">
        <v>62</v>
      </c>
      <c r="G41" s="19">
        <f>SUM(G31:G39)</f>
        <v>-2466</v>
      </c>
      <c r="H41" s="19"/>
    </row>
    <row r="42" spans="7:8" ht="12.75">
      <c r="G42" s="19"/>
      <c r="H42" s="19"/>
    </row>
    <row r="43" spans="1:8" ht="12.75">
      <c r="A43" s="2" t="s">
        <v>63</v>
      </c>
      <c r="G43" s="19"/>
      <c r="H43" s="19"/>
    </row>
    <row r="44" spans="2:8" ht="12.75">
      <c r="B44" s="1" t="s">
        <v>129</v>
      </c>
      <c r="G44" s="20">
        <v>0</v>
      </c>
      <c r="H44" s="19"/>
    </row>
    <row r="45" spans="2:8" ht="12.75">
      <c r="B45" s="1" t="s">
        <v>153</v>
      </c>
      <c r="G45" s="21">
        <v>5500</v>
      </c>
      <c r="H45" s="19"/>
    </row>
    <row r="46" spans="2:8" ht="12.75">
      <c r="B46" s="1" t="s">
        <v>167</v>
      </c>
      <c r="G46" s="21">
        <v>554</v>
      </c>
      <c r="H46" s="19"/>
    </row>
    <row r="47" spans="2:8" ht="12.75">
      <c r="B47" s="1" t="s">
        <v>130</v>
      </c>
      <c r="G47" s="21">
        <v>21</v>
      </c>
      <c r="H47" s="19"/>
    </row>
    <row r="48" spans="2:8" ht="12.75">
      <c r="B48" s="1" t="s">
        <v>131</v>
      </c>
      <c r="G48" s="21">
        <v>0</v>
      </c>
      <c r="H48" s="19"/>
    </row>
    <row r="49" spans="2:8" ht="12.75">
      <c r="B49" s="1" t="s">
        <v>64</v>
      </c>
      <c r="G49" s="21">
        <v>-4252</v>
      </c>
      <c r="H49" s="19"/>
    </row>
    <row r="50" spans="2:8" ht="12.75">
      <c r="B50" s="1" t="s">
        <v>168</v>
      </c>
      <c r="G50" s="21">
        <v>-4</v>
      </c>
      <c r="H50" s="19"/>
    </row>
    <row r="51" spans="2:8" ht="12.75">
      <c r="B51" s="1" t="s">
        <v>65</v>
      </c>
      <c r="G51" s="21">
        <v>-1547</v>
      </c>
      <c r="H51" s="19"/>
    </row>
    <row r="52" spans="2:8" ht="12.75">
      <c r="B52" s="1" t="s">
        <v>169</v>
      </c>
      <c r="G52" s="22">
        <v>-1</v>
      </c>
      <c r="H52" s="19"/>
    </row>
    <row r="54" spans="1:8" ht="12.75">
      <c r="A54" s="1" t="s">
        <v>116</v>
      </c>
      <c r="G54" s="19">
        <f>SUM(G44:G52)</f>
        <v>271</v>
      </c>
      <c r="H54" s="19"/>
    </row>
    <row r="55" spans="7:8" ht="12.75">
      <c r="G55" s="27"/>
      <c r="H55" s="19"/>
    </row>
    <row r="56" spans="7:8" ht="12.75">
      <c r="G56" s="19"/>
      <c r="H56" s="19"/>
    </row>
    <row r="57" spans="1:8" ht="12.75">
      <c r="A57" s="1" t="s">
        <v>117</v>
      </c>
      <c r="G57" s="19">
        <f>+G54+G41+G28</f>
        <v>-4565</v>
      </c>
      <c r="H57" s="19"/>
    </row>
    <row r="58" spans="7:8" ht="12.75">
      <c r="G58" s="19"/>
      <c r="H58" s="19"/>
    </row>
    <row r="59" spans="1:8" ht="12.75">
      <c r="A59" s="1" t="s">
        <v>118</v>
      </c>
      <c r="G59" s="25">
        <v>5528</v>
      </c>
      <c r="H59" s="19"/>
    </row>
    <row r="60" spans="7:8" ht="12.75">
      <c r="G60" s="19"/>
      <c r="H60" s="19"/>
    </row>
    <row r="61" spans="7:8" ht="12.75">
      <c r="G61" s="24"/>
      <c r="H61" s="19"/>
    </row>
    <row r="62" spans="1:8" ht="12.75">
      <c r="A62" s="1" t="s">
        <v>149</v>
      </c>
      <c r="G62" s="25">
        <f>SUM(G57:G60)</f>
        <v>963</v>
      </c>
      <c r="H62" s="19"/>
    </row>
    <row r="63" spans="7:8" ht="13.5" thickBot="1">
      <c r="G63" s="26"/>
      <c r="H63" s="19"/>
    </row>
    <row r="64" ht="13.5" thickTop="1"/>
    <row r="65" ht="12.75"/>
    <row r="66" s="42" customFormat="1" ht="15.75"/>
    <row r="67" s="13" customFormat="1" ht="15.75"/>
    <row r="68" ht="14.25">
      <c r="A68" s="29" t="s">
        <v>67</v>
      </c>
    </row>
    <row r="69" ht="14.25">
      <c r="A69" s="29" t="s">
        <v>148</v>
      </c>
    </row>
    <row r="70" ht="12.75">
      <c r="G70" s="15"/>
    </row>
    <row r="71" ht="12.75">
      <c r="G71" s="15"/>
    </row>
    <row r="72" ht="12.75">
      <c r="G72" s="15"/>
    </row>
    <row r="73" ht="12.75">
      <c r="G73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pans="1:9" s="44" customFormat="1" ht="30.75" customHeight="1">
      <c r="A1" s="165" t="s">
        <v>122</v>
      </c>
      <c r="B1" s="43"/>
      <c r="E1" s="45"/>
      <c r="F1" s="46"/>
      <c r="G1" s="47"/>
      <c r="H1" s="46"/>
      <c r="I1" s="46"/>
    </row>
    <row r="2" s="1" customFormat="1" ht="12.75"/>
    <row r="3" s="1" customFormat="1" ht="12.75">
      <c r="A3" s="2" t="s">
        <v>160</v>
      </c>
    </row>
    <row r="4" s="1" customFormat="1" ht="12.75">
      <c r="A4" s="1" t="s">
        <v>0</v>
      </c>
    </row>
    <row r="5" s="1" customFormat="1" ht="12.75">
      <c r="A5" s="3"/>
    </row>
    <row r="6" spans="1:11" s="31" customFormat="1" ht="15" customHeight="1">
      <c r="A6" s="30" t="s">
        <v>69</v>
      </c>
      <c r="E6" s="32"/>
      <c r="G6" s="32"/>
      <c r="H6" s="32"/>
      <c r="I6" s="32"/>
      <c r="K6" s="32"/>
    </row>
    <row r="7" spans="1:11" s="31" customFormat="1" ht="15" customHeight="1">
      <c r="A7" s="30"/>
      <c r="E7" s="32"/>
      <c r="G7" s="32"/>
      <c r="H7" s="32"/>
      <c r="I7" s="32"/>
      <c r="K7" s="32"/>
    </row>
    <row r="10" spans="4:11" s="29" customFormat="1" ht="15" customHeight="1">
      <c r="D10" s="33" t="s">
        <v>70</v>
      </c>
      <c r="E10" s="34"/>
      <c r="F10" s="33" t="s">
        <v>70</v>
      </c>
      <c r="G10" s="34"/>
      <c r="H10" s="34" t="s">
        <v>76</v>
      </c>
      <c r="I10" s="34"/>
      <c r="J10" s="33" t="s">
        <v>71</v>
      </c>
      <c r="K10" s="34"/>
    </row>
    <row r="11" spans="4:12" s="29" customFormat="1" ht="15" customHeight="1">
      <c r="D11" s="33" t="s">
        <v>72</v>
      </c>
      <c r="E11" s="34"/>
      <c r="F11" s="33" t="s">
        <v>73</v>
      </c>
      <c r="G11" s="34"/>
      <c r="H11" s="34" t="s">
        <v>77</v>
      </c>
      <c r="I11" s="34"/>
      <c r="J11" s="33" t="s">
        <v>74</v>
      </c>
      <c r="K11" s="34"/>
      <c r="L11" s="33" t="s">
        <v>75</v>
      </c>
    </row>
    <row r="12" spans="4:12" s="29" customFormat="1" ht="6" customHeight="1">
      <c r="D12" s="33"/>
      <c r="E12" s="34"/>
      <c r="F12" s="33"/>
      <c r="G12" s="34"/>
      <c r="H12" s="34"/>
      <c r="I12" s="34"/>
      <c r="J12" s="33"/>
      <c r="K12" s="34"/>
      <c r="L12" s="33"/>
    </row>
    <row r="13" spans="4:12" s="29" customFormat="1" ht="15" customHeight="1">
      <c r="D13" s="33" t="s">
        <v>5</v>
      </c>
      <c r="E13" s="34"/>
      <c r="F13" s="33" t="s">
        <v>5</v>
      </c>
      <c r="G13" s="34"/>
      <c r="H13" s="33" t="s">
        <v>5</v>
      </c>
      <c r="I13" s="34"/>
      <c r="J13" s="33" t="s">
        <v>5</v>
      </c>
      <c r="K13" s="34"/>
      <c r="L13" s="33" t="s">
        <v>5</v>
      </c>
    </row>
    <row r="14" spans="4:15" s="31" customFormat="1" ht="15" customHeight="1">
      <c r="D14" s="35"/>
      <c r="E14" s="36"/>
      <c r="F14" s="35"/>
      <c r="G14" s="36"/>
      <c r="H14" s="36"/>
      <c r="I14" s="36"/>
      <c r="J14" s="35"/>
      <c r="K14" s="36"/>
      <c r="L14" s="35"/>
      <c r="M14" s="35"/>
      <c r="N14" s="35"/>
      <c r="O14" s="35"/>
    </row>
    <row r="15" spans="1:12" s="31" customFormat="1" ht="15" customHeight="1">
      <c r="A15" s="32" t="s">
        <v>143</v>
      </c>
      <c r="D15" s="37">
        <v>128000</v>
      </c>
      <c r="E15" s="38"/>
      <c r="F15" s="37">
        <v>5982</v>
      </c>
      <c r="G15" s="38"/>
      <c r="H15" s="37">
        <v>31967</v>
      </c>
      <c r="I15" s="38"/>
      <c r="J15" s="37">
        <v>27863</v>
      </c>
      <c r="K15" s="38"/>
      <c r="L15" s="37">
        <f>SUM(D15:J15)</f>
        <v>193812</v>
      </c>
    </row>
    <row r="16" spans="4:12" s="31" customFormat="1" ht="15" customHeight="1">
      <c r="D16" s="37"/>
      <c r="E16" s="38"/>
      <c r="F16" s="37"/>
      <c r="G16" s="38"/>
      <c r="H16" s="38"/>
      <c r="I16" s="38"/>
      <c r="J16" s="37"/>
      <c r="K16" s="38"/>
      <c r="L16" s="37"/>
    </row>
    <row r="17" spans="1:12" s="31" customFormat="1" ht="15" customHeight="1">
      <c r="A17" s="31" t="s">
        <v>150</v>
      </c>
      <c r="D17" s="37">
        <v>0</v>
      </c>
      <c r="E17" s="38"/>
      <c r="F17" s="37">
        <v>0</v>
      </c>
      <c r="G17" s="38"/>
      <c r="H17" s="38">
        <v>-554</v>
      </c>
      <c r="I17" s="38"/>
      <c r="J17" s="37">
        <v>0</v>
      </c>
      <c r="K17" s="38"/>
      <c r="L17" s="37">
        <f>SUM(D17:J17)</f>
        <v>-554</v>
      </c>
    </row>
    <row r="18" spans="4:12" s="31" customFormat="1" ht="15" customHeight="1">
      <c r="D18" s="37"/>
      <c r="E18" s="38"/>
      <c r="F18" s="37"/>
      <c r="G18" s="38"/>
      <c r="H18" s="38"/>
      <c r="I18" s="38"/>
      <c r="J18" s="37"/>
      <c r="K18" s="38"/>
      <c r="L18" s="37"/>
    </row>
    <row r="19" spans="1:12" s="31" customFormat="1" ht="15" customHeight="1">
      <c r="A19" s="31" t="s">
        <v>78</v>
      </c>
      <c r="D19" s="37">
        <v>0</v>
      </c>
      <c r="E19" s="38"/>
      <c r="F19" s="37">
        <v>0</v>
      </c>
      <c r="G19" s="38"/>
      <c r="H19" s="38">
        <v>-772</v>
      </c>
      <c r="I19" s="38"/>
      <c r="J19" s="37">
        <v>0</v>
      </c>
      <c r="K19" s="38"/>
      <c r="L19" s="37">
        <f>SUM(D19:J19)</f>
        <v>-772</v>
      </c>
    </row>
    <row r="20" spans="4:12" s="31" customFormat="1" ht="15" customHeight="1">
      <c r="D20" s="37"/>
      <c r="E20" s="38"/>
      <c r="F20" s="37"/>
      <c r="G20" s="38"/>
      <c r="H20" s="38"/>
      <c r="I20" s="38"/>
      <c r="J20" s="37"/>
      <c r="K20" s="38"/>
      <c r="L20" s="37"/>
    </row>
    <row r="21" spans="1:12" s="31" customFormat="1" ht="15" customHeight="1">
      <c r="A21" s="31" t="s">
        <v>138</v>
      </c>
      <c r="D21" s="37">
        <v>0</v>
      </c>
      <c r="E21" s="38"/>
      <c r="F21" s="37">
        <v>0</v>
      </c>
      <c r="G21" s="38"/>
      <c r="H21" s="38">
        <v>0</v>
      </c>
      <c r="I21" s="38"/>
      <c r="J21" s="37">
        <v>0</v>
      </c>
      <c r="K21" s="38"/>
      <c r="L21" s="37">
        <f>SUM(D21:J21)</f>
        <v>0</v>
      </c>
    </row>
    <row r="22" spans="4:12" s="31" customFormat="1" ht="15" customHeight="1">
      <c r="D22" s="37"/>
      <c r="E22" s="38"/>
      <c r="F22" s="37"/>
      <c r="G22" s="38"/>
      <c r="H22" s="38"/>
      <c r="I22" s="38"/>
      <c r="J22" s="37"/>
      <c r="K22" s="38"/>
      <c r="L22" s="37"/>
    </row>
    <row r="23" spans="1:12" s="31" customFormat="1" ht="15" customHeight="1">
      <c r="A23" s="31" t="s">
        <v>151</v>
      </c>
      <c r="D23" s="37">
        <v>0</v>
      </c>
      <c r="E23" s="38"/>
      <c r="F23" s="37">
        <v>0</v>
      </c>
      <c r="G23" s="38"/>
      <c r="H23" s="38">
        <v>0</v>
      </c>
      <c r="I23" s="38"/>
      <c r="J23" s="37">
        <v>3115</v>
      </c>
      <c r="K23" s="38"/>
      <c r="L23" s="37">
        <f>SUM(D23:J23)</f>
        <v>3115</v>
      </c>
    </row>
    <row r="24" spans="4:12" s="31" customFormat="1" ht="15" customHeight="1">
      <c r="D24" s="39"/>
      <c r="E24" s="40"/>
      <c r="F24" s="39"/>
      <c r="G24" s="40"/>
      <c r="H24" s="40"/>
      <c r="I24" s="40"/>
      <c r="J24" s="39"/>
      <c r="K24" s="40"/>
      <c r="L24" s="39"/>
    </row>
    <row r="25" spans="1:15" s="31" customFormat="1" ht="15" customHeight="1" thickBot="1">
      <c r="A25" s="32" t="s">
        <v>166</v>
      </c>
      <c r="B25" s="32"/>
      <c r="C25" s="32"/>
      <c r="D25" s="41">
        <f>SUM(D15:D24)</f>
        <v>128000</v>
      </c>
      <c r="E25" s="40"/>
      <c r="F25" s="41">
        <f>SUM(F15:F24)</f>
        <v>5982</v>
      </c>
      <c r="G25" s="40"/>
      <c r="H25" s="41">
        <f>SUM(H15:H24)</f>
        <v>30641</v>
      </c>
      <c r="I25" s="40"/>
      <c r="J25" s="41">
        <f>SUM(J15:J24)</f>
        <v>30978</v>
      </c>
      <c r="K25" s="40"/>
      <c r="L25" s="41">
        <f>SUM(L15:L23)</f>
        <v>195601</v>
      </c>
      <c r="M25" s="35"/>
      <c r="N25" s="35"/>
      <c r="O25" s="35"/>
    </row>
    <row r="26" spans="4:15" s="31" customFormat="1" ht="15" customHeight="1">
      <c r="D26" s="39"/>
      <c r="E26" s="40"/>
      <c r="F26" s="39"/>
      <c r="G26" s="40"/>
      <c r="H26" s="40"/>
      <c r="I26" s="40"/>
      <c r="J26" s="39"/>
      <c r="K26" s="40"/>
      <c r="L26" s="39"/>
      <c r="M26" s="35"/>
      <c r="N26" s="35"/>
      <c r="O26" s="35"/>
    </row>
    <row r="27" ht="12.75">
      <c r="J27" s="166"/>
    </row>
    <row r="28" s="42" customFormat="1" ht="15.75"/>
    <row r="29" s="13" customFormat="1" ht="15.75"/>
    <row r="30" s="1" customFormat="1" ht="14.25">
      <c r="A30" s="29" t="s">
        <v>126</v>
      </c>
    </row>
    <row r="31" s="1" customFormat="1" ht="14.25">
      <c r="A31" s="29" t="s">
        <v>148</v>
      </c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Eupe Corporation Berhad</cp:lastModifiedBy>
  <cp:lastPrinted>2005-04-20T02:45:53Z</cp:lastPrinted>
  <dcterms:created xsi:type="dcterms:W3CDTF">2003-01-02T11:58:16Z</dcterms:created>
  <dcterms:modified xsi:type="dcterms:W3CDTF">2005-04-20T02:46:46Z</dcterms:modified>
  <cp:category/>
  <cp:version/>
  <cp:contentType/>
  <cp:contentStatus/>
</cp:coreProperties>
</file>